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9780"/>
  </bookViews>
  <sheets>
    <sheet name="2017 MS Allocation Breakdown" sheetId="1" r:id="rId1"/>
    <sheet name="Sheet2" sheetId="2" r:id="rId2"/>
    <sheet name="Sheet3" sheetId="3" r:id="rId3"/>
  </sheets>
  <definedNames>
    <definedName name="_xlnm.Print_Area" localSheetId="0">'2017 MS Allocation Breakdown'!#REF!</definedName>
    <definedName name="_xlnm.Print_Titles" localSheetId="0">'2017 MS Allocation Breakdown'!$2:$2</definedName>
  </definedNames>
  <calcPr calcId="145621"/>
</workbook>
</file>

<file path=xl/calcChain.xml><?xml version="1.0" encoding="utf-8"?>
<calcChain xmlns="http://schemas.openxmlformats.org/spreadsheetml/2006/main">
  <c r="I8" i="1" l="1"/>
  <c r="G76" i="1"/>
  <c r="G65" i="1"/>
  <c r="G59" i="1"/>
  <c r="G47" i="1"/>
  <c r="G17" i="1"/>
  <c r="G78" i="1" l="1"/>
  <c r="G82" i="1" s="1"/>
  <c r="H8" i="1" s="1"/>
  <c r="H15" i="1" l="1"/>
  <c r="I15" i="1" s="1"/>
  <c r="H13" i="1"/>
  <c r="I13" i="1" s="1"/>
  <c r="H11" i="1"/>
  <c r="I11" i="1" s="1"/>
  <c r="H9" i="1"/>
  <c r="I9" i="1" s="1"/>
  <c r="H24" i="1"/>
  <c r="I24" i="1" s="1"/>
  <c r="H22" i="1"/>
  <c r="I22" i="1" s="1"/>
  <c r="H35" i="1"/>
  <c r="I35" i="1" s="1"/>
  <c r="H33" i="1"/>
  <c r="I33" i="1" s="1"/>
  <c r="H32" i="1"/>
  <c r="I32" i="1" s="1"/>
  <c r="H30" i="1"/>
  <c r="I30" i="1" s="1"/>
  <c r="H28" i="1"/>
  <c r="I28" i="1" s="1"/>
  <c r="H26" i="1"/>
  <c r="I26" i="1" s="1"/>
  <c r="H39" i="1"/>
  <c r="I39" i="1" s="1"/>
  <c r="H46" i="1"/>
  <c r="I46" i="1" s="1"/>
  <c r="H44" i="1"/>
  <c r="I44" i="1" s="1"/>
  <c r="H42" i="1"/>
  <c r="I42" i="1" s="1"/>
  <c r="H58" i="1"/>
  <c r="I58" i="1" s="1"/>
  <c r="H56" i="1"/>
  <c r="I56" i="1" s="1"/>
  <c r="H54" i="1"/>
  <c r="I54" i="1" s="1"/>
  <c r="H52" i="1"/>
  <c r="H63" i="1"/>
  <c r="I63" i="1" s="1"/>
  <c r="H69" i="1"/>
  <c r="I69" i="1" s="1"/>
  <c r="H71" i="1"/>
  <c r="I71" i="1" s="1"/>
  <c r="H73" i="1"/>
  <c r="I73" i="1" s="1"/>
  <c r="H75" i="1"/>
  <c r="I75" i="1" s="1"/>
  <c r="H80" i="1"/>
  <c r="H14" i="1"/>
  <c r="I14" i="1" s="1"/>
  <c r="H12" i="1"/>
  <c r="I12" i="1" s="1"/>
  <c r="H10" i="1"/>
  <c r="I10" i="1" s="1"/>
  <c r="H23" i="1"/>
  <c r="I23" i="1" s="1"/>
  <c r="H21" i="1"/>
  <c r="H34" i="1"/>
  <c r="I34" i="1" s="1"/>
  <c r="H31" i="1"/>
  <c r="I31" i="1" s="1"/>
  <c r="H29" i="1"/>
  <c r="I29" i="1" s="1"/>
  <c r="H27" i="1"/>
  <c r="I27" i="1" s="1"/>
  <c r="H40" i="1"/>
  <c r="I40" i="1" s="1"/>
  <c r="H38" i="1"/>
  <c r="I38" i="1" s="1"/>
  <c r="H37" i="1"/>
  <c r="I37" i="1" s="1"/>
  <c r="H45" i="1"/>
  <c r="I45" i="1" s="1"/>
  <c r="H43" i="1"/>
  <c r="I43" i="1" s="1"/>
  <c r="H49" i="1"/>
  <c r="I49" i="1" s="1"/>
  <c r="H57" i="1"/>
  <c r="I57" i="1" s="1"/>
  <c r="H55" i="1"/>
  <c r="I55" i="1" s="1"/>
  <c r="H53" i="1"/>
  <c r="I53" i="1" s="1"/>
  <c r="H64" i="1"/>
  <c r="I64" i="1" s="1"/>
  <c r="H62" i="1"/>
  <c r="H70" i="1"/>
  <c r="I70" i="1" s="1"/>
  <c r="H72" i="1"/>
  <c r="I72" i="1" s="1"/>
  <c r="H74" i="1"/>
  <c r="I74" i="1" s="1"/>
  <c r="H68" i="1"/>
  <c r="I68" i="1" l="1"/>
  <c r="I76" i="1" s="1"/>
  <c r="H76" i="1"/>
  <c r="I62" i="1"/>
  <c r="I65" i="1" s="1"/>
  <c r="H65" i="1"/>
  <c r="I21" i="1"/>
  <c r="I47" i="1" s="1"/>
  <c r="H47" i="1"/>
  <c r="I17" i="1"/>
  <c r="H17" i="1"/>
  <c r="I80" i="1"/>
  <c r="I52" i="1"/>
  <c r="I59" i="1" s="1"/>
  <c r="H59" i="1"/>
  <c r="H78" i="1" l="1"/>
  <c r="H82" i="1" s="1"/>
  <c r="I78" i="1"/>
  <c r="I82" i="1" s="1"/>
</calcChain>
</file>

<file path=xl/sharedStrings.xml><?xml version="1.0" encoding="utf-8"?>
<sst xmlns="http://schemas.openxmlformats.org/spreadsheetml/2006/main" count="73" uniqueCount="73">
  <si>
    <t>Proportion of Total Budget</t>
  </si>
  <si>
    <t>World Service</t>
  </si>
  <si>
    <t>Ministerial Education</t>
  </si>
  <si>
    <t>Black College</t>
  </si>
  <si>
    <t>Africa University</t>
  </si>
  <si>
    <t>Episcopal</t>
  </si>
  <si>
    <t>Interdenominational Cooperation</t>
  </si>
  <si>
    <t>General Administration</t>
  </si>
  <si>
    <t>Jurisdictional Administration</t>
  </si>
  <si>
    <t>CONFERENCE MINISTRIES</t>
  </si>
  <si>
    <t xml:space="preserve">Connectional Ministries </t>
  </si>
  <si>
    <t>Conference Leadership Team</t>
  </si>
  <si>
    <t>Congregational Revitalization</t>
  </si>
  <si>
    <t>Older Adult Ministries Team</t>
  </si>
  <si>
    <t>Council on Youth Ministries</t>
  </si>
  <si>
    <t>Commission on Archives and History</t>
  </si>
  <si>
    <t>Resource Center</t>
  </si>
  <si>
    <t>Board of Laity</t>
  </si>
  <si>
    <t>College Ministries</t>
  </si>
  <si>
    <t>Commission on Religion and Race</t>
  </si>
  <si>
    <t>Commission on Status and Role of Women</t>
  </si>
  <si>
    <t>Committee on Native American Ministry</t>
  </si>
  <si>
    <t>Committee on Accessibilities Concerns</t>
  </si>
  <si>
    <t>Nominations &amp; Leadership Development Team</t>
  </si>
  <si>
    <t>Annual Conference Sessions</t>
  </si>
  <si>
    <t>Global Ministries Team</t>
  </si>
  <si>
    <t>Social Holiness Team</t>
  </si>
  <si>
    <t>Disaster Response Team</t>
  </si>
  <si>
    <t>Volunteers In Mission</t>
  </si>
  <si>
    <t>Subtotal Conference Connectional Ministries</t>
  </si>
  <si>
    <t>Board of Ordained Ministry</t>
  </si>
  <si>
    <t>Cabinet</t>
  </si>
  <si>
    <t>District Operations</t>
  </si>
  <si>
    <t>Board of Pensions and Health Benefits</t>
  </si>
  <si>
    <t>Equitable Compensation</t>
  </si>
  <si>
    <t>Ministerial Support - Moving</t>
  </si>
  <si>
    <t>Episcopacy Committee</t>
  </si>
  <si>
    <t>Episcopal Office</t>
  </si>
  <si>
    <t>General &amp; Jurisdictional Conference Travel</t>
  </si>
  <si>
    <t>Subtotal Ministerial Support</t>
  </si>
  <si>
    <t>Operations of Director Communications</t>
  </si>
  <si>
    <t>Computer Services</t>
  </si>
  <si>
    <t>Operations of Director of Benefits</t>
  </si>
  <si>
    <t>Operations of Treasurer</t>
  </si>
  <si>
    <t>Conference Office &amp; Administrative Services</t>
  </si>
  <si>
    <t>Council on Finance and Administration</t>
  </si>
  <si>
    <t>Board of Trustees</t>
  </si>
  <si>
    <t>Subtotal Administrative Ministries</t>
  </si>
  <si>
    <t>Bishop's Crisis Response Team</t>
  </si>
  <si>
    <t>2017 Ministry Share Revenue Budget</t>
  </si>
  <si>
    <t>GENERAL CHURCH APPORTIONMENTS</t>
  </si>
  <si>
    <t>General Church Apportionments at 100%</t>
  </si>
  <si>
    <t>Conference Connectional Ministries Support -</t>
  </si>
  <si>
    <t>Enhancing Ministries -</t>
  </si>
  <si>
    <t>New Faith Communities Team</t>
  </si>
  <si>
    <t>New Faith Communities Ministries</t>
  </si>
  <si>
    <t>Safe Sanctuaries Team</t>
  </si>
  <si>
    <t>Equipping Ministries -</t>
  </si>
  <si>
    <t>Young People Ministries Team</t>
  </si>
  <si>
    <t xml:space="preserve">Extended Ministries - </t>
  </si>
  <si>
    <t>Conference Camp and Retreat Ministries</t>
  </si>
  <si>
    <t>Ministerial Support -</t>
  </si>
  <si>
    <t>Cabinet &amp; Districts -</t>
  </si>
  <si>
    <t>Subtotal Cabinet &amp; Districts</t>
  </si>
  <si>
    <t>Administrative Ministries -</t>
  </si>
  <si>
    <t>Communications Commission</t>
  </si>
  <si>
    <t>Total Conference Ministries</t>
  </si>
  <si>
    <t>Conference Ministry Shares at Full Giving</t>
  </si>
  <si>
    <t>TOTAL GENERAL CHURCH AND CONFERENCE MINISTRIES</t>
  </si>
  <si>
    <t>Enter Your Total Church 2017 Ministry Share Allocation in the Yellow box:</t>
  </si>
  <si>
    <t>Breakdown of Your Local Church MS Allocation</t>
  </si>
  <si>
    <t>Ministry Share Budget Allocation for 2017</t>
  </si>
  <si>
    <t>UPPER NEW YORK CONFERENCE OF THE UNITED METHODIST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</si>
</sst>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_);_(* \(\ #,##0.00\ \);_(* &quot;-&quot;??_);_(\ @_ \)"/>
    <numFmt numFmtId="169" formatCode="_(* #,##0_);_(* \(\ #,##0\ \);_(* &quot;-&quot;??_);_(\ @_ \)"/>
    <numFmt numFmtId="173" formatCode="_(* #,##0.00_);_(* &quot;( &quot;#,##0.00&quot; )&quot;;_(* \-??_);_(\ @_ \)"/>
    <numFmt numFmtId="181" formatCode="* #,##0.00\ ;* &quot;( &quot;#,##0.00&quot; )&quot;;* \-#\ ;@&quot; )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Arial"/>
      <family val="2"/>
    </font>
    <font>
      <b/>
      <u/>
      <sz val="16"/>
      <name val="Arial"/>
      <family val="2"/>
    </font>
    <font>
      <sz val="9.5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173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181" fontId="20" fillId="0" borderId="0" applyBorder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0" xfId="4"/>
    <xf numFmtId="0" fontId="8" fillId="0" borderId="0" xfId="15" applyFont="1"/>
    <xf numFmtId="0" fontId="6" fillId="0" borderId="0" xfId="15" applyFont="1"/>
    <xf numFmtId="0" fontId="9" fillId="0" borderId="0" xfId="15" applyFont="1" applyAlignment="1">
      <alignment vertical="top" wrapText="1"/>
    </xf>
    <xf numFmtId="0" fontId="9" fillId="0" borderId="0" xfId="15" applyFont="1" applyFill="1" applyAlignment="1">
      <alignment vertical="top"/>
    </xf>
    <xf numFmtId="0" fontId="9" fillId="0" borderId="0" xfId="15" applyFont="1" applyAlignment="1">
      <alignment horizontal="left" vertical="top"/>
    </xf>
    <xf numFmtId="0" fontId="9" fillId="0" borderId="0" xfId="15" applyFont="1" applyBorder="1" applyAlignment="1">
      <alignment vertical="top"/>
    </xf>
    <xf numFmtId="0" fontId="9" fillId="0" borderId="0" xfId="15" applyFont="1" applyAlignment="1">
      <alignment vertical="top"/>
    </xf>
    <xf numFmtId="0" fontId="8" fillId="0" borderId="0" xfId="15" applyFont="1" applyAlignment="1">
      <alignment vertical="top"/>
    </xf>
    <xf numFmtId="0" fontId="10" fillId="0" borderId="0" xfId="15" applyFont="1" applyFill="1" applyAlignment="1">
      <alignment vertical="top"/>
    </xf>
    <xf numFmtId="0" fontId="10" fillId="0" borderId="0" xfId="15" applyFont="1" applyAlignment="1">
      <alignment vertical="top"/>
    </xf>
    <xf numFmtId="0" fontId="9" fillId="0" borderId="0" xfId="15" applyFont="1" applyFill="1" applyBorder="1" applyAlignment="1">
      <alignment vertical="top"/>
    </xf>
    <xf numFmtId="1" fontId="9" fillId="0" borderId="0" xfId="15" applyNumberFormat="1" applyFont="1" applyAlignment="1">
      <alignment vertical="top"/>
    </xf>
    <xf numFmtId="44" fontId="9" fillId="0" borderId="0" xfId="15" applyNumberFormat="1" applyFont="1" applyAlignment="1">
      <alignment horizontal="right" vertical="top"/>
    </xf>
    <xf numFmtId="0" fontId="9" fillId="0" borderId="0" xfId="15" applyFont="1"/>
    <xf numFmtId="0" fontId="17" fillId="0" borderId="0" xfId="15" applyFont="1" applyFill="1" applyAlignment="1">
      <alignment vertical="top"/>
    </xf>
    <xf numFmtId="0" fontId="17" fillId="0" borderId="0" xfId="15" applyFont="1" applyAlignment="1">
      <alignment vertical="top"/>
    </xf>
    <xf numFmtId="0" fontId="7" fillId="0" borderId="0" xfId="15" applyNumberFormat="1" applyFont="1" applyAlignment="1">
      <alignment horizontal="left" vertical="top"/>
    </xf>
    <xf numFmtId="0" fontId="9" fillId="0" borderId="0" xfId="4" applyFont="1"/>
    <xf numFmtId="0" fontId="12" fillId="0" borderId="0" xfId="15" applyNumberFormat="1" applyFont="1" applyAlignment="1">
      <alignment horizontal="center" wrapText="1"/>
    </xf>
    <xf numFmtId="166" fontId="8" fillId="0" borderId="0" xfId="2" applyNumberFormat="1" applyFont="1"/>
    <xf numFmtId="166" fontId="9" fillId="0" borderId="2" xfId="2" applyNumberFormat="1" applyFont="1" applyBorder="1"/>
    <xf numFmtId="10" fontId="14" fillId="0" borderId="1" xfId="3" applyNumberFormat="1" applyFont="1" applyBorder="1" applyAlignment="1">
      <alignment horizontal="center"/>
    </xf>
    <xf numFmtId="10" fontId="8" fillId="0" borderId="1" xfId="3" applyNumberFormat="1" applyFont="1" applyBorder="1" applyAlignment="1">
      <alignment horizontal="center"/>
    </xf>
    <xf numFmtId="10" fontId="9" fillId="0" borderId="4" xfId="3" applyNumberFormat="1" applyFont="1" applyBorder="1" applyAlignment="1">
      <alignment horizontal="center"/>
    </xf>
    <xf numFmtId="10" fontId="13" fillId="0" borderId="0" xfId="3" applyNumberFormat="1" applyFont="1" applyAlignment="1">
      <alignment horizontal="center" wrapText="1"/>
    </xf>
    <xf numFmtId="169" fontId="9" fillId="0" borderId="4" xfId="4" applyNumberFormat="1" applyFont="1" applyBorder="1"/>
    <xf numFmtId="165" fontId="13" fillId="0" borderId="0" xfId="1" applyNumberFormat="1" applyFont="1" applyAlignment="1">
      <alignment horizontal="center" wrapText="1"/>
    </xf>
    <xf numFmtId="165" fontId="14" fillId="0" borderId="1" xfId="1" applyNumberFormat="1" applyFont="1" applyBorder="1"/>
    <xf numFmtId="165" fontId="14" fillId="0" borderId="0" xfId="1" applyNumberFormat="1" applyFont="1"/>
    <xf numFmtId="166" fontId="14" fillId="0" borderId="0" xfId="2" applyNumberFormat="1" applyFont="1"/>
    <xf numFmtId="10" fontId="9" fillId="0" borderId="2" xfId="3" applyNumberFormat="1" applyFont="1" applyBorder="1" applyAlignment="1">
      <alignment horizontal="center"/>
    </xf>
    <xf numFmtId="10" fontId="8" fillId="0" borderId="0" xfId="3" applyNumberFormat="1" applyFont="1" applyAlignment="1">
      <alignment horizontal="center"/>
    </xf>
    <xf numFmtId="10" fontId="14" fillId="0" borderId="0" xfId="3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" fillId="0" borderId="0" xfId="4"/>
    <xf numFmtId="0" fontId="6" fillId="0" borderId="0" xfId="15" applyFont="1"/>
    <xf numFmtId="169" fontId="8" fillId="0" borderId="0" xfId="5" applyNumberFormat="1" applyFont="1"/>
    <xf numFmtId="0" fontId="8" fillId="0" borderId="0" xfId="4" applyFont="1"/>
    <xf numFmtId="0" fontId="12" fillId="0" borderId="0" xfId="15" applyNumberFormat="1" applyFont="1" applyAlignment="1">
      <alignment horizontal="center" wrapText="1"/>
    </xf>
    <xf numFmtId="169" fontId="8" fillId="0" borderId="1" xfId="4" applyNumberFormat="1" applyFont="1" applyBorder="1"/>
    <xf numFmtId="169" fontId="8" fillId="0" borderId="0" xfId="4" applyNumberFormat="1" applyFont="1"/>
    <xf numFmtId="42" fontId="16" fillId="0" borderId="0" xfId="0" applyNumberFormat="1" applyFont="1" applyAlignment="1">
      <alignment horizontal="left"/>
    </xf>
    <xf numFmtId="42" fontId="13" fillId="0" borderId="0" xfId="0" applyNumberFormat="1" applyFont="1" applyAlignment="1">
      <alignment horizontal="left"/>
    </xf>
    <xf numFmtId="0" fontId="16" fillId="0" borderId="0" xfId="0" applyFont="1"/>
    <xf numFmtId="166" fontId="8" fillId="0" borderId="0" xfId="2" applyNumberFormat="1" applyFont="1" applyFill="1" applyBorder="1"/>
    <xf numFmtId="166" fontId="7" fillId="2" borderId="3" xfId="2" applyNumberFormat="1" applyFont="1" applyFill="1" applyBorder="1" applyProtection="1"/>
  </cellXfs>
  <cellStyles count="60">
    <cellStyle name="Comma" xfId="1" builtinId="3"/>
    <cellStyle name="Comma 2" xfId="6"/>
    <cellStyle name="Comma 3" xfId="7"/>
    <cellStyle name="Comma 3 2" xfId="45"/>
    <cellStyle name="Comma 4" xfId="8"/>
    <cellStyle name="Comma 4 2" xfId="46"/>
    <cellStyle name="Comma 5" xfId="9"/>
    <cellStyle name="Comma 5 2" xfId="10"/>
    <cellStyle name="Comma 5 2 2" xfId="48"/>
    <cellStyle name="Comma 5 3" xfId="47"/>
    <cellStyle name="Comma 6" xfId="35"/>
    <cellStyle name="Comma 7" xfId="42"/>
    <cellStyle name="Comma 8" xfId="5"/>
    <cellStyle name="Currency" xfId="2" builtinId="4"/>
    <cellStyle name="Currency 2" xfId="12"/>
    <cellStyle name="Currency 2 2" xfId="39"/>
    <cellStyle name="Currency 3" xfId="13"/>
    <cellStyle name="Currency 3 2" xfId="40"/>
    <cellStyle name="Currency 3 3" xfId="49"/>
    <cellStyle name="Currency 4" xfId="14"/>
    <cellStyle name="Currency 5" xfId="11"/>
    <cellStyle name="Hyperlink 2" xfId="33"/>
    <cellStyle name="Normal" xfId="0" builtinId="0"/>
    <cellStyle name="Normal 10" xfId="4"/>
    <cellStyle name="Normal 2" xfId="15"/>
    <cellStyle name="Normal 2 2" xfId="38"/>
    <cellStyle name="Normal 2 3" xfId="16"/>
    <cellStyle name="Normal 22" xfId="17"/>
    <cellStyle name="Normal 22 2" xfId="50"/>
    <cellStyle name="Normal 23" xfId="18"/>
    <cellStyle name="Normal 23 2" xfId="51"/>
    <cellStyle name="Normal 24" xfId="19"/>
    <cellStyle name="Normal 24 2" xfId="52"/>
    <cellStyle name="Normal 3" xfId="20"/>
    <cellStyle name="Normal 3 2" xfId="21"/>
    <cellStyle name="Normal 3 2 2" xfId="44"/>
    <cellStyle name="Normal 3 3" xfId="22"/>
    <cellStyle name="Normal 3 4" xfId="37"/>
    <cellStyle name="Normal 3 5" xfId="43"/>
    <cellStyle name="Normal 4" xfId="23"/>
    <cellStyle name="Normal 4 2" xfId="53"/>
    <cellStyle name="Normal 5" xfId="24"/>
    <cellStyle name="Normal 5 2" xfId="25"/>
    <cellStyle name="Normal 5 2 2" xfId="55"/>
    <cellStyle name="Normal 5 3" xfId="54"/>
    <cellStyle name="Normal 6" xfId="30"/>
    <cellStyle name="Normal 6 2" xfId="56"/>
    <cellStyle name="Normal 7" xfId="34"/>
    <cellStyle name="Normal 8" xfId="36"/>
    <cellStyle name="Normal 9" xfId="41"/>
    <cellStyle name="Percent" xfId="3" builtinId="5"/>
    <cellStyle name="Percent 2" xfId="26"/>
    <cellStyle name="Percent 3" xfId="27"/>
    <cellStyle name="Percent 3 2" xfId="28"/>
    <cellStyle name="Percent 3 2 2" xfId="58"/>
    <cellStyle name="Percent 3 3" xfId="57"/>
    <cellStyle name="Percent 4" xfId="29"/>
    <cellStyle name="Percent 5" xfId="31"/>
    <cellStyle name="Percent 5 2" xfId="59"/>
    <cellStyle name="Percent 6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7"/>
  <sheetViews>
    <sheetView tabSelected="1" zoomScale="60" zoomScaleNormal="60" workbookViewId="0">
      <selection activeCell="F21" sqref="F21"/>
    </sheetView>
  </sheetViews>
  <sheetFormatPr defaultRowHeight="18" x14ac:dyDescent="0.25"/>
  <cols>
    <col min="1" max="1" width="7" style="1" customWidth="1"/>
    <col min="2" max="2" width="9.140625" style="1"/>
    <col min="3" max="3" width="4.85546875" style="1" customWidth="1"/>
    <col min="4" max="4" width="5.42578125" style="1" customWidth="1"/>
    <col min="5" max="5" width="9.140625" style="1"/>
    <col min="6" max="6" width="70" style="1" customWidth="1"/>
    <col min="7" max="7" width="26" style="36" customWidth="1"/>
    <col min="8" max="8" width="21.28515625" style="35" customWidth="1"/>
    <col min="9" max="9" width="23.85546875" style="36" customWidth="1"/>
    <col min="10" max="16384" width="9.140625" style="1"/>
  </cols>
  <sheetData>
    <row r="1" spans="2:9" ht="27.75" customHeight="1" x14ac:dyDescent="0.3">
      <c r="B1" s="47" t="s">
        <v>72</v>
      </c>
    </row>
    <row r="2" spans="2:9" ht="73.5" x14ac:dyDescent="0.35">
      <c r="B2" s="47" t="s">
        <v>71</v>
      </c>
      <c r="C2" s="2"/>
      <c r="D2" s="4"/>
      <c r="E2" s="2"/>
      <c r="F2" s="21"/>
      <c r="G2" s="37" t="s">
        <v>49</v>
      </c>
      <c r="H2" s="27" t="s">
        <v>0</v>
      </c>
      <c r="I2" s="29" t="s">
        <v>70</v>
      </c>
    </row>
    <row r="3" spans="2:9" ht="24" thickBot="1" x14ac:dyDescent="0.4">
      <c r="B3" s="47"/>
      <c r="C3" s="38"/>
      <c r="D3" s="39"/>
      <c r="E3" s="38"/>
      <c r="F3" s="42"/>
      <c r="G3" s="37"/>
      <c r="H3" s="27"/>
      <c r="I3" s="29"/>
    </row>
    <row r="4" spans="2:9" ht="21" thickBot="1" x14ac:dyDescent="0.35">
      <c r="C4" s="45" t="s">
        <v>69</v>
      </c>
      <c r="D4" s="36"/>
      <c r="F4" s="36"/>
      <c r="G4" s="35"/>
      <c r="H4" s="1"/>
      <c r="I4" s="49">
        <v>0</v>
      </c>
    </row>
    <row r="5" spans="2:9" x14ac:dyDescent="0.25">
      <c r="B5" s="46"/>
      <c r="D5" s="36"/>
      <c r="F5" s="36"/>
      <c r="G5" s="35"/>
      <c r="H5" s="48"/>
    </row>
    <row r="6" spans="2:9" x14ac:dyDescent="0.25">
      <c r="B6" s="46"/>
      <c r="D6" s="36"/>
      <c r="F6" s="36"/>
      <c r="G6" s="35"/>
      <c r="H6" s="48"/>
    </row>
    <row r="7" spans="2:9" ht="20.25" x14ac:dyDescent="0.25">
      <c r="B7" s="17" t="s">
        <v>50</v>
      </c>
      <c r="C7" s="11"/>
      <c r="D7" s="11"/>
      <c r="E7" s="11"/>
      <c r="F7" s="11"/>
      <c r="G7" s="44"/>
    </row>
    <row r="8" spans="2:9" ht="19.5" customHeight="1" x14ac:dyDescent="0.25">
      <c r="B8" s="3"/>
      <c r="C8" s="6" t="s">
        <v>1</v>
      </c>
      <c r="D8" s="6"/>
      <c r="E8" s="11"/>
      <c r="F8" s="11"/>
      <c r="G8" s="22">
        <v>1151066</v>
      </c>
      <c r="H8" s="35">
        <f>+$G8/$G$82</f>
        <v>0.11421082040600086</v>
      </c>
      <c r="I8" s="32">
        <f>ROUND(+$H8*$I$4,2)</f>
        <v>0</v>
      </c>
    </row>
    <row r="9" spans="2:9" ht="19.5" customHeight="1" x14ac:dyDescent="0.25">
      <c r="B9" s="3"/>
      <c r="C9" s="6" t="s">
        <v>2</v>
      </c>
      <c r="D9" s="6"/>
      <c r="E9" s="11"/>
      <c r="F9" s="11"/>
      <c r="G9" s="40">
        <v>296384.25</v>
      </c>
      <c r="H9" s="35">
        <f>+$G9/$G$82</f>
        <v>2.9407773618469541E-2</v>
      </c>
      <c r="I9" s="31">
        <f>ROUND(+$H9*$I$4,2)</f>
        <v>0</v>
      </c>
    </row>
    <row r="10" spans="2:9" ht="19.5" customHeight="1" x14ac:dyDescent="0.25">
      <c r="B10" s="3"/>
      <c r="C10" s="6" t="s">
        <v>3</v>
      </c>
      <c r="D10" s="6"/>
      <c r="E10" s="11"/>
      <c r="F10" s="11"/>
      <c r="G10" s="40">
        <v>157633</v>
      </c>
      <c r="H10" s="35">
        <f>+$G10/$G$82</f>
        <v>1.5640627256003681E-2</v>
      </c>
      <c r="I10" s="31">
        <f>ROUND(+$H10*$I$4,2)</f>
        <v>0</v>
      </c>
    </row>
    <row r="11" spans="2:9" ht="19.5" customHeight="1" x14ac:dyDescent="0.25">
      <c r="B11" s="3"/>
      <c r="C11" s="6" t="s">
        <v>4</v>
      </c>
      <c r="D11" s="6"/>
      <c r="E11" s="11"/>
      <c r="F11" s="11"/>
      <c r="G11" s="40">
        <v>35278</v>
      </c>
      <c r="H11" s="35">
        <f>+$G11/$G$82</f>
        <v>3.5003460464325229E-3</v>
      </c>
      <c r="I11" s="31">
        <f>ROUND(+$H11*$I$4,2)</f>
        <v>0</v>
      </c>
    </row>
    <row r="12" spans="2:9" ht="19.5" customHeight="1" x14ac:dyDescent="0.25">
      <c r="B12" s="3"/>
      <c r="C12" s="6" t="s">
        <v>5</v>
      </c>
      <c r="D12" s="6"/>
      <c r="E12" s="11"/>
      <c r="F12" s="11"/>
      <c r="G12" s="40">
        <v>346491</v>
      </c>
      <c r="H12" s="35">
        <f>+$G12/$G$82</f>
        <v>3.4379454673577052E-2</v>
      </c>
      <c r="I12" s="31">
        <f>ROUND(+$H12*$I$4,2)</f>
        <v>0</v>
      </c>
    </row>
    <row r="13" spans="2:9" ht="19.5" customHeight="1" x14ac:dyDescent="0.25">
      <c r="B13" s="3"/>
      <c r="C13" s="6" t="s">
        <v>6</v>
      </c>
      <c r="D13" s="6"/>
      <c r="E13" s="11"/>
      <c r="F13" s="11"/>
      <c r="G13" s="40">
        <v>30906</v>
      </c>
      <c r="H13" s="35">
        <f>+$G13/$G$82</f>
        <v>3.0665484129214684E-3</v>
      </c>
      <c r="I13" s="31">
        <f>ROUND(+$H13*$I$4,2)</f>
        <v>0</v>
      </c>
    </row>
    <row r="14" spans="2:9" ht="19.5" customHeight="1" x14ac:dyDescent="0.25">
      <c r="B14" s="3"/>
      <c r="C14" s="6" t="s">
        <v>7</v>
      </c>
      <c r="D14" s="6"/>
      <c r="E14" s="3"/>
      <c r="F14" s="3"/>
      <c r="G14" s="40">
        <v>138930</v>
      </c>
      <c r="H14" s="35">
        <f>+$G14/$G$82</f>
        <v>1.378488225610495E-2</v>
      </c>
      <c r="I14" s="31">
        <f>ROUND(+$H14*$I$4,2)</f>
        <v>0</v>
      </c>
    </row>
    <row r="15" spans="2:9" ht="19.5" customHeight="1" x14ac:dyDescent="0.25">
      <c r="B15" s="10"/>
      <c r="C15" s="9" t="s">
        <v>8</v>
      </c>
      <c r="D15" s="9"/>
      <c r="E15" s="5"/>
      <c r="F15" s="5"/>
      <c r="G15" s="40">
        <v>25534</v>
      </c>
      <c r="H15" s="35">
        <f>+$G15/$G$82</f>
        <v>2.5335289968141063E-3</v>
      </c>
      <c r="I15" s="31">
        <f>ROUND(+$H15*$I$4,2)</f>
        <v>0</v>
      </c>
    </row>
    <row r="16" spans="2:9" ht="19.5" customHeight="1" x14ac:dyDescent="0.25">
      <c r="B16" s="9"/>
      <c r="C16" s="20"/>
      <c r="D16" s="9"/>
      <c r="E16" s="5"/>
      <c r="F16" s="5"/>
      <c r="G16" s="44"/>
    </row>
    <row r="17" spans="2:9" ht="19.5" customHeight="1" thickBot="1" x14ac:dyDescent="0.3">
      <c r="B17" s="3"/>
      <c r="C17" s="2"/>
      <c r="D17" s="2"/>
      <c r="E17" s="7" t="s">
        <v>51</v>
      </c>
      <c r="F17" s="10"/>
      <c r="G17" s="28">
        <f>SUM(G8:G16)</f>
        <v>2182222.25</v>
      </c>
      <c r="H17" s="26">
        <f t="shared" ref="H17:I17" si="0">SUM(H8:H16)</f>
        <v>0.21652398166632419</v>
      </c>
      <c r="I17" s="28">
        <f t="shared" si="0"/>
        <v>0</v>
      </c>
    </row>
    <row r="18" spans="2:9" x14ac:dyDescent="0.25">
      <c r="B18" s="9"/>
      <c r="C18" s="9"/>
      <c r="D18" s="9"/>
      <c r="E18" s="5"/>
      <c r="F18" s="5"/>
      <c r="G18" s="41"/>
    </row>
    <row r="19" spans="2:9" ht="20.25" x14ac:dyDescent="0.25">
      <c r="B19" s="18" t="s">
        <v>9</v>
      </c>
      <c r="C19" s="12"/>
      <c r="D19" s="12"/>
      <c r="E19" s="12"/>
      <c r="F19" s="12"/>
      <c r="G19" s="44"/>
    </row>
    <row r="20" spans="2:9" ht="19.5" customHeight="1" x14ac:dyDescent="0.25">
      <c r="B20" s="10"/>
      <c r="C20" s="6" t="s">
        <v>52</v>
      </c>
      <c r="D20" s="6"/>
      <c r="E20" s="6"/>
      <c r="F20" s="6"/>
      <c r="G20" s="41"/>
    </row>
    <row r="21" spans="2:9" ht="19.5" customHeight="1" x14ac:dyDescent="0.25">
      <c r="B21" s="6"/>
      <c r="C21" s="6"/>
      <c r="D21" s="2"/>
      <c r="E21" s="6" t="s">
        <v>10</v>
      </c>
      <c r="F21" s="10"/>
      <c r="G21" s="40">
        <v>237065.31494320001</v>
      </c>
      <c r="H21" s="35">
        <f>+$G21/$G$82</f>
        <v>2.3522043140419273E-2</v>
      </c>
      <c r="I21" s="31">
        <f>ROUND(+$H21*$I$4,2)</f>
        <v>0</v>
      </c>
    </row>
    <row r="22" spans="2:9" ht="19.5" customHeight="1" x14ac:dyDescent="0.25">
      <c r="B22" s="6"/>
      <c r="C22" s="6"/>
      <c r="D22" s="2"/>
      <c r="E22" s="6" t="s">
        <v>11</v>
      </c>
      <c r="F22" s="10"/>
      <c r="G22" s="40">
        <v>2660</v>
      </c>
      <c r="H22" s="35">
        <f>+$G22/$G$82</f>
        <v>2.63929941706177E-4</v>
      </c>
      <c r="I22" s="31">
        <f>ROUND(+$H22*$I$4,2)</f>
        <v>0</v>
      </c>
    </row>
    <row r="23" spans="2:9" ht="19.5" customHeight="1" x14ac:dyDescent="0.25">
      <c r="B23" s="6"/>
      <c r="C23" s="6"/>
      <c r="D23" s="6"/>
      <c r="E23" s="6" t="s">
        <v>23</v>
      </c>
      <c r="F23" s="6"/>
      <c r="G23" s="40">
        <v>1365</v>
      </c>
      <c r="H23" s="35">
        <f>+$G23/$G$82</f>
        <v>1.3543773324395923E-4</v>
      </c>
      <c r="I23" s="31">
        <f>ROUND(+$H23*$I$4,2)</f>
        <v>0</v>
      </c>
    </row>
    <row r="24" spans="2:9" ht="19.5" customHeight="1" x14ac:dyDescent="0.25">
      <c r="B24" s="6"/>
      <c r="C24" s="6"/>
      <c r="D24" s="6"/>
      <c r="E24" s="6" t="s">
        <v>24</v>
      </c>
      <c r="F24" s="6"/>
      <c r="G24" s="40">
        <v>170000</v>
      </c>
      <c r="H24" s="35">
        <f>+$G24/$G$82</f>
        <v>1.6867703041372212E-2</v>
      </c>
      <c r="I24" s="31">
        <f>ROUND(+$H24*$I$4,2)</f>
        <v>0</v>
      </c>
    </row>
    <row r="25" spans="2:9" ht="19.5" customHeight="1" x14ac:dyDescent="0.25">
      <c r="B25" s="6"/>
      <c r="C25" s="6" t="s">
        <v>53</v>
      </c>
      <c r="D25" s="2"/>
      <c r="E25" s="10"/>
      <c r="F25" s="10"/>
      <c r="G25" s="41"/>
    </row>
    <row r="26" spans="2:9" ht="19.5" customHeight="1" x14ac:dyDescent="0.25">
      <c r="B26" s="6"/>
      <c r="C26" s="6"/>
      <c r="D26" s="6"/>
      <c r="E26" s="6" t="s">
        <v>54</v>
      </c>
      <c r="F26" s="6"/>
      <c r="G26" s="40">
        <v>5250</v>
      </c>
      <c r="H26" s="35">
        <f>+$G26/$G$82</f>
        <v>5.2091435863061244E-4</v>
      </c>
      <c r="I26" s="31">
        <f>ROUND(+$H26*$I$4,2)</f>
        <v>0</v>
      </c>
    </row>
    <row r="27" spans="2:9" ht="19.5" customHeight="1" x14ac:dyDescent="0.25">
      <c r="B27" s="6"/>
      <c r="C27" s="6"/>
      <c r="D27" s="6"/>
      <c r="E27" s="6" t="s">
        <v>55</v>
      </c>
      <c r="F27" s="6"/>
      <c r="G27" s="40">
        <v>170126.89225759997</v>
      </c>
      <c r="H27" s="35">
        <f>+$G27/$G$82</f>
        <v>1.6880293517368951E-2</v>
      </c>
      <c r="I27" s="31">
        <f>ROUND(+$H27*$I$4,2)</f>
        <v>0</v>
      </c>
    </row>
    <row r="28" spans="2:9" ht="19.5" customHeight="1" x14ac:dyDescent="0.25">
      <c r="B28" s="6"/>
      <c r="C28" s="6"/>
      <c r="D28" s="6"/>
      <c r="E28" s="6" t="s">
        <v>19</v>
      </c>
      <c r="F28" s="6"/>
      <c r="G28" s="40">
        <v>3500</v>
      </c>
      <c r="H28" s="35">
        <f>+$G28/$G$82</f>
        <v>3.4727623908707494E-4</v>
      </c>
      <c r="I28" s="31">
        <f>ROUND(+$H28*$I$4,2)</f>
        <v>0</v>
      </c>
    </row>
    <row r="29" spans="2:9" ht="19.5" customHeight="1" x14ac:dyDescent="0.25">
      <c r="B29" s="6"/>
      <c r="C29" s="6"/>
      <c r="D29" s="6"/>
      <c r="E29" s="6" t="s">
        <v>20</v>
      </c>
      <c r="F29" s="6"/>
      <c r="G29" s="40">
        <v>5250</v>
      </c>
      <c r="H29" s="35">
        <f>+$G29/$G$82</f>
        <v>5.2091435863061244E-4</v>
      </c>
      <c r="I29" s="31">
        <f>ROUND(+$H29*$I$4,2)</f>
        <v>0</v>
      </c>
    </row>
    <row r="30" spans="2:9" ht="19.5" customHeight="1" x14ac:dyDescent="0.25">
      <c r="B30" s="6"/>
      <c r="C30" s="6"/>
      <c r="D30" s="6"/>
      <c r="E30" s="6" t="s">
        <v>21</v>
      </c>
      <c r="F30" s="6"/>
      <c r="G30" s="40">
        <v>4200</v>
      </c>
      <c r="H30" s="35">
        <f>+$G30/$G$82</f>
        <v>4.1673148690448997E-4</v>
      </c>
      <c r="I30" s="31">
        <f>ROUND(+$H30*$I$4,2)</f>
        <v>0</v>
      </c>
    </row>
    <row r="31" spans="2:9" ht="19.5" customHeight="1" x14ac:dyDescent="0.25">
      <c r="B31" s="6"/>
      <c r="C31" s="6"/>
      <c r="D31" s="6"/>
      <c r="E31" s="6" t="s">
        <v>22</v>
      </c>
      <c r="F31" s="6"/>
      <c r="G31" s="40">
        <v>2450</v>
      </c>
      <c r="H31" s="35">
        <f>+$G31/$G$82</f>
        <v>2.4309336736095247E-4</v>
      </c>
      <c r="I31" s="31">
        <f>ROUND(+$H31*$I$4,2)</f>
        <v>0</v>
      </c>
    </row>
    <row r="32" spans="2:9" ht="19.5" customHeight="1" x14ac:dyDescent="0.25">
      <c r="B32" s="6"/>
      <c r="C32" s="6"/>
      <c r="D32" s="6"/>
      <c r="E32" s="6" t="s">
        <v>12</v>
      </c>
      <c r="F32" s="6"/>
      <c r="G32" s="40">
        <v>115902.46781913599</v>
      </c>
      <c r="H32" s="35">
        <f>+$G32/$G$82</f>
        <v>1.1500049464325795E-2</v>
      </c>
      <c r="I32" s="31">
        <f>ROUND(+$H32*$I$4,2)</f>
        <v>0</v>
      </c>
    </row>
    <row r="33" spans="2:9" ht="19.5" customHeight="1" x14ac:dyDescent="0.25">
      <c r="B33" s="6"/>
      <c r="C33" s="6"/>
      <c r="D33" s="6"/>
      <c r="E33" s="6" t="s">
        <v>15</v>
      </c>
      <c r="F33" s="6"/>
      <c r="G33" s="40">
        <v>4027</v>
      </c>
      <c r="H33" s="35">
        <f>+$G33/$G$82</f>
        <v>3.9956611851532881E-4</v>
      </c>
      <c r="I33" s="31">
        <f>ROUND(+$H33*$I$4,2)</f>
        <v>0</v>
      </c>
    </row>
    <row r="34" spans="2:9" ht="19.5" customHeight="1" x14ac:dyDescent="0.25">
      <c r="B34" s="8"/>
      <c r="C34" s="8"/>
      <c r="D34" s="8"/>
      <c r="E34" s="13" t="s">
        <v>56</v>
      </c>
      <c r="F34" s="13"/>
      <c r="G34" s="40">
        <v>1924.3</v>
      </c>
      <c r="H34" s="35">
        <f>+$G34/$G$82</f>
        <v>1.9093247625007382E-4</v>
      </c>
      <c r="I34" s="31">
        <f>ROUND(+$H34*$I$4,2)</f>
        <v>0</v>
      </c>
    </row>
    <row r="35" spans="2:9" ht="19.5" customHeight="1" x14ac:dyDescent="0.25">
      <c r="B35" s="6"/>
      <c r="C35" s="6"/>
      <c r="D35" s="6"/>
      <c r="E35" s="6" t="s">
        <v>16</v>
      </c>
      <c r="F35" s="6"/>
      <c r="G35" s="40">
        <v>65412.574298111998</v>
      </c>
      <c r="H35" s="35">
        <f>+$G35/$G$82</f>
        <v>6.4903522260720565E-3</v>
      </c>
      <c r="I35" s="31">
        <f>ROUND(+$H35*$I$4,2)</f>
        <v>0</v>
      </c>
    </row>
    <row r="36" spans="2:9" ht="19.5" customHeight="1" x14ac:dyDescent="0.25">
      <c r="B36" s="6"/>
      <c r="C36" s="6" t="s">
        <v>57</v>
      </c>
      <c r="D36" s="2"/>
      <c r="E36" s="10"/>
      <c r="F36" s="10"/>
      <c r="G36" s="41"/>
    </row>
    <row r="37" spans="2:9" ht="19.5" customHeight="1" x14ac:dyDescent="0.25">
      <c r="B37" s="6"/>
      <c r="C37" s="6"/>
      <c r="D37" s="6"/>
      <c r="E37" s="6" t="s">
        <v>17</v>
      </c>
      <c r="F37" s="6"/>
      <c r="G37" s="44">
        <v>6405</v>
      </c>
      <c r="H37" s="35">
        <f>+$G37/$G$82</f>
        <v>6.3551551752934719E-4</v>
      </c>
      <c r="I37" s="31">
        <f>ROUND(+$H37*$I$4,2)</f>
        <v>0</v>
      </c>
    </row>
    <row r="38" spans="2:9" ht="19.5" customHeight="1" x14ac:dyDescent="0.25">
      <c r="B38" s="6"/>
      <c r="C38" s="6"/>
      <c r="D38" s="6"/>
      <c r="E38" s="6" t="s">
        <v>13</v>
      </c>
      <c r="F38" s="6"/>
      <c r="G38" s="44">
        <v>8942.5</v>
      </c>
      <c r="H38" s="35">
        <f>+$G38/$G$82</f>
        <v>8.8729079086747654E-4</v>
      </c>
      <c r="I38" s="31">
        <f>ROUND(+$H38*$I$4,2)</f>
        <v>0</v>
      </c>
    </row>
    <row r="39" spans="2:9" ht="19.5" customHeight="1" x14ac:dyDescent="0.25">
      <c r="B39" s="6"/>
      <c r="C39" s="6"/>
      <c r="D39" s="2"/>
      <c r="E39" s="6" t="s">
        <v>58</v>
      </c>
      <c r="F39" s="6"/>
      <c r="G39" s="44">
        <v>3430</v>
      </c>
      <c r="H39" s="35">
        <f>+$G39/$G$82</f>
        <v>3.4033071430533349E-4</v>
      </c>
      <c r="I39" s="31">
        <f>ROUND(+$H39*$I$4,2)</f>
        <v>0</v>
      </c>
    </row>
    <row r="40" spans="2:9" ht="19.5" customHeight="1" x14ac:dyDescent="0.25">
      <c r="B40" s="6"/>
      <c r="C40" s="6"/>
      <c r="D40" s="6"/>
      <c r="E40" s="6" t="s">
        <v>14</v>
      </c>
      <c r="F40" s="6"/>
      <c r="G40" s="44">
        <v>4900</v>
      </c>
      <c r="H40" s="35">
        <f>+$G40/$G$82</f>
        <v>4.8618673472190495E-4</v>
      </c>
      <c r="I40" s="31">
        <f>ROUND(+$H40*$I$4,2)</f>
        <v>0</v>
      </c>
    </row>
    <row r="41" spans="2:9" ht="19.5" customHeight="1" x14ac:dyDescent="0.25">
      <c r="B41" s="6"/>
      <c r="C41" s="6" t="s">
        <v>59</v>
      </c>
      <c r="D41" s="2"/>
      <c r="E41" s="6"/>
      <c r="F41" s="6"/>
      <c r="G41" s="41"/>
    </row>
    <row r="42" spans="2:9" ht="19.5" customHeight="1" x14ac:dyDescent="0.25">
      <c r="B42" s="6"/>
      <c r="C42" s="2"/>
      <c r="D42" s="6"/>
      <c r="E42" s="6" t="s">
        <v>18</v>
      </c>
      <c r="F42" s="6"/>
      <c r="G42" s="44">
        <v>34843.977255999998</v>
      </c>
      <c r="H42" s="35">
        <f>+$G42/$G$82</f>
        <v>3.4572815360855024E-3</v>
      </c>
      <c r="I42" s="31">
        <f>ROUND(+$H42*$I$4,2)</f>
        <v>0</v>
      </c>
    </row>
    <row r="43" spans="2:9" ht="19.5" customHeight="1" x14ac:dyDescent="0.25">
      <c r="B43" s="6"/>
      <c r="C43" s="6"/>
      <c r="D43" s="6"/>
      <c r="E43" s="6" t="s">
        <v>25</v>
      </c>
      <c r="F43" s="6"/>
      <c r="G43" s="44">
        <v>4760</v>
      </c>
      <c r="H43" s="35">
        <f>+$G43/$G$82</f>
        <v>4.7229568515842193E-4</v>
      </c>
      <c r="I43" s="31">
        <f>ROUND(+$H43*$I$4,2)</f>
        <v>0</v>
      </c>
    </row>
    <row r="44" spans="2:9" ht="19.5" customHeight="1" x14ac:dyDescent="0.25">
      <c r="B44" s="6"/>
      <c r="C44" s="6"/>
      <c r="D44" s="6"/>
      <c r="E44" s="6" t="s">
        <v>26</v>
      </c>
      <c r="F44" s="6"/>
      <c r="G44" s="44">
        <v>3325</v>
      </c>
      <c r="H44" s="35">
        <f>+$G44/$G$82</f>
        <v>3.299124271327212E-4</v>
      </c>
      <c r="I44" s="31">
        <f>ROUND(+$H44*$I$4,2)</f>
        <v>0</v>
      </c>
    </row>
    <row r="45" spans="2:9" ht="19.5" customHeight="1" x14ac:dyDescent="0.25">
      <c r="B45" s="6"/>
      <c r="C45" s="6"/>
      <c r="D45" s="6"/>
      <c r="E45" s="6" t="s">
        <v>27</v>
      </c>
      <c r="F45" s="6"/>
      <c r="G45" s="44">
        <v>2499</v>
      </c>
      <c r="H45" s="35">
        <f>+$G45/$G$82</f>
        <v>2.4795523470817152E-4</v>
      </c>
      <c r="I45" s="31">
        <f>ROUND(+$H45*$I$4,2)</f>
        <v>0</v>
      </c>
    </row>
    <row r="46" spans="2:9" ht="19.5" customHeight="1" x14ac:dyDescent="0.25">
      <c r="B46" s="6"/>
      <c r="C46" s="6"/>
      <c r="D46" s="6"/>
      <c r="E46" s="6" t="s">
        <v>28</v>
      </c>
      <c r="F46" s="6"/>
      <c r="G46" s="44">
        <v>9499.7000000000007</v>
      </c>
      <c r="H46" s="35">
        <f>+$G46/$G$82</f>
        <v>9.4257716813013893E-4</v>
      </c>
      <c r="I46" s="31">
        <f>ROUND(+$H46*$I$4,2)</f>
        <v>0</v>
      </c>
    </row>
    <row r="47" spans="2:9" ht="19.5" customHeight="1" x14ac:dyDescent="0.25">
      <c r="B47" s="6"/>
      <c r="C47" s="3"/>
      <c r="D47" s="2"/>
      <c r="E47" s="2"/>
      <c r="F47" s="7" t="s">
        <v>29</v>
      </c>
      <c r="G47" s="43">
        <f>SUM(G21:G46)</f>
        <v>867738.72657404793</v>
      </c>
      <c r="H47" s="25">
        <f>SUM(H21:H46)</f>
        <v>8.6098583278526611E-2</v>
      </c>
      <c r="I47" s="43">
        <f>SUM(I21:I46)</f>
        <v>0</v>
      </c>
    </row>
    <row r="48" spans="2:9" ht="19.5" customHeight="1" x14ac:dyDescent="0.25">
      <c r="B48" s="6"/>
      <c r="C48" s="6"/>
      <c r="D48" s="6"/>
      <c r="E48" s="7"/>
      <c r="F48" s="7"/>
      <c r="G48" s="41"/>
      <c r="H48" s="34"/>
      <c r="I48" s="41"/>
    </row>
    <row r="49" spans="2:9" ht="19.5" customHeight="1" x14ac:dyDescent="0.25">
      <c r="B49" s="6"/>
      <c r="C49" s="6" t="s">
        <v>60</v>
      </c>
      <c r="D49" s="2"/>
      <c r="E49" s="7"/>
      <c r="F49" s="7"/>
      <c r="G49" s="43">
        <v>909000.15838185593</v>
      </c>
      <c r="H49" s="24">
        <f>+$G49/$G$82</f>
        <v>9.0192616094973255E-2</v>
      </c>
      <c r="I49" s="30">
        <f>ROUND(+$H49*$I$4,2)</f>
        <v>0</v>
      </c>
    </row>
    <row r="50" spans="2:9" ht="19.5" customHeight="1" x14ac:dyDescent="0.25">
      <c r="B50" s="6"/>
      <c r="C50" s="6"/>
      <c r="D50" s="6"/>
      <c r="E50" s="7"/>
      <c r="F50" s="7"/>
      <c r="G50" s="41"/>
    </row>
    <row r="51" spans="2:9" ht="19.5" customHeight="1" x14ac:dyDescent="0.25">
      <c r="B51" s="10"/>
      <c r="C51" s="8" t="s">
        <v>61</v>
      </c>
      <c r="D51" s="8"/>
      <c r="E51" s="6"/>
      <c r="F51" s="6"/>
      <c r="G51" s="41"/>
    </row>
    <row r="52" spans="2:9" ht="19.5" customHeight="1" x14ac:dyDescent="0.25">
      <c r="B52" s="8"/>
      <c r="C52" s="8"/>
      <c r="D52" s="8"/>
      <c r="E52" s="13" t="s">
        <v>30</v>
      </c>
      <c r="F52" s="13"/>
      <c r="G52" s="44">
        <v>199507.02830000001</v>
      </c>
      <c r="H52" s="35">
        <f>+$G52/$G$82</f>
        <v>1.9795442988417896E-2</v>
      </c>
      <c r="I52" s="31">
        <f>ROUND(+$H52*$I$4,2)</f>
        <v>0</v>
      </c>
    </row>
    <row r="53" spans="2:9" ht="19.5" customHeight="1" x14ac:dyDescent="0.25">
      <c r="B53" s="8"/>
      <c r="C53" s="8"/>
      <c r="D53" s="8"/>
      <c r="E53" s="13" t="s">
        <v>33</v>
      </c>
      <c r="F53" s="13"/>
      <c r="G53" s="44">
        <v>28650</v>
      </c>
      <c r="H53" s="35">
        <f>+$G53/$G$82</f>
        <v>2.8427040713841995E-3</v>
      </c>
      <c r="I53" s="31">
        <f>ROUND(+$H53*$I$4,2)</f>
        <v>0</v>
      </c>
    </row>
    <row r="54" spans="2:9" ht="19.5" customHeight="1" x14ac:dyDescent="0.25">
      <c r="B54" s="8"/>
      <c r="C54" s="8"/>
      <c r="D54" s="8"/>
      <c r="E54" s="13" t="s">
        <v>34</v>
      </c>
      <c r="F54" s="13"/>
      <c r="G54" s="44">
        <v>231365</v>
      </c>
      <c r="H54" s="35">
        <f>+$G54/$G$82</f>
        <v>2.29564477303946E-2</v>
      </c>
      <c r="I54" s="31">
        <f>ROUND(+$H54*$I$4,2)</f>
        <v>0</v>
      </c>
    </row>
    <row r="55" spans="2:9" ht="19.5" customHeight="1" x14ac:dyDescent="0.25">
      <c r="B55" s="8"/>
      <c r="C55" s="8"/>
      <c r="D55" s="8"/>
      <c r="E55" s="13" t="s">
        <v>36</v>
      </c>
      <c r="F55" s="13"/>
      <c r="G55" s="44">
        <v>892.5</v>
      </c>
      <c r="H55" s="35">
        <f>+$G55/$G$82</f>
        <v>8.8555440967204112E-5</v>
      </c>
      <c r="I55" s="31">
        <f>ROUND(+$H55*$I$4,2)</f>
        <v>0</v>
      </c>
    </row>
    <row r="56" spans="2:9" ht="19.5" customHeight="1" x14ac:dyDescent="0.25">
      <c r="B56" s="8"/>
      <c r="C56" s="8"/>
      <c r="D56" s="8"/>
      <c r="E56" s="13" t="s">
        <v>37</v>
      </c>
      <c r="F56" s="13"/>
      <c r="G56" s="44">
        <v>49960.136552706615</v>
      </c>
      <c r="H56" s="35">
        <f>+$G56/$G$82</f>
        <v>4.9571338075144727E-3</v>
      </c>
      <c r="I56" s="31">
        <f>ROUND(+$H56*$I$4,2)</f>
        <v>0</v>
      </c>
    </row>
    <row r="57" spans="2:9" ht="19.5" customHeight="1" x14ac:dyDescent="0.25">
      <c r="B57" s="8"/>
      <c r="C57" s="8"/>
      <c r="D57" s="8"/>
      <c r="E57" s="13" t="s">
        <v>48</v>
      </c>
      <c r="F57" s="13"/>
      <c r="G57" s="44">
        <v>7000</v>
      </c>
      <c r="H57" s="35">
        <f>+$G57/$G$82</f>
        <v>6.9455247817414988E-4</v>
      </c>
      <c r="I57" s="31">
        <f>ROUND(+$H57*$I$4,2)</f>
        <v>0</v>
      </c>
    </row>
    <row r="58" spans="2:9" ht="19.5" customHeight="1" x14ac:dyDescent="0.25">
      <c r="B58" s="8"/>
      <c r="C58" s="8"/>
      <c r="D58" s="8"/>
      <c r="E58" s="13" t="s">
        <v>38</v>
      </c>
      <c r="F58" s="13"/>
      <c r="G58" s="44">
        <v>5250</v>
      </c>
      <c r="H58" s="35">
        <f>+$G58/$G$82</f>
        <v>5.2091435863061244E-4</v>
      </c>
      <c r="I58" s="31">
        <f>ROUND(+$H58*$I$4,2)</f>
        <v>0</v>
      </c>
    </row>
    <row r="59" spans="2:9" ht="19.5" customHeight="1" x14ac:dyDescent="0.25">
      <c r="B59" s="8"/>
      <c r="C59" s="8"/>
      <c r="D59" s="2"/>
      <c r="E59" s="2"/>
      <c r="F59" s="8" t="s">
        <v>39</v>
      </c>
      <c r="G59" s="43">
        <f>SUM(G52:G58)</f>
        <v>522624.6648527066</v>
      </c>
      <c r="H59" s="25">
        <f>SUM(H52:H58)</f>
        <v>5.1855750875483136E-2</v>
      </c>
      <c r="I59" s="43">
        <f>SUM(I52:I58)</f>
        <v>0</v>
      </c>
    </row>
    <row r="60" spans="2:9" ht="19.5" customHeight="1" x14ac:dyDescent="0.25">
      <c r="B60" s="8"/>
      <c r="C60" s="8"/>
      <c r="D60" s="8"/>
      <c r="E60" s="13"/>
      <c r="F60" s="13"/>
      <c r="G60" s="41"/>
    </row>
    <row r="61" spans="2:9" ht="19.5" customHeight="1" x14ac:dyDescent="0.25">
      <c r="B61" s="8"/>
      <c r="C61" s="16" t="s">
        <v>62</v>
      </c>
      <c r="D61" s="8"/>
      <c r="E61" s="13"/>
      <c r="F61" s="13"/>
      <c r="G61" s="41"/>
    </row>
    <row r="62" spans="2:9" ht="19.5" customHeight="1" x14ac:dyDescent="0.25">
      <c r="B62" s="8"/>
      <c r="C62" s="8"/>
      <c r="D62" s="10"/>
      <c r="E62" s="13" t="s">
        <v>31</v>
      </c>
      <c r="F62" s="13"/>
      <c r="G62" s="44">
        <v>129550</v>
      </c>
      <c r="H62" s="35">
        <f>+$G62/$G$82</f>
        <v>1.2854181935351589E-2</v>
      </c>
      <c r="I62" s="31">
        <f>ROUND(+$H62*$I$4,2)</f>
        <v>0</v>
      </c>
    </row>
    <row r="63" spans="2:9" ht="19.5" customHeight="1" x14ac:dyDescent="0.25">
      <c r="B63" s="8"/>
      <c r="C63" s="8"/>
      <c r="D63" s="8"/>
      <c r="E63" s="13" t="s">
        <v>32</v>
      </c>
      <c r="F63" s="13"/>
      <c r="G63" s="44">
        <v>2236047.64459344</v>
      </c>
      <c r="H63" s="35">
        <f>+$G63/$G$82</f>
        <v>0.22186463326683495</v>
      </c>
      <c r="I63" s="31">
        <f>ROUND(+$H63*$I$4,2)</f>
        <v>0</v>
      </c>
    </row>
    <row r="64" spans="2:9" ht="19.5" customHeight="1" x14ac:dyDescent="0.25">
      <c r="B64" s="8"/>
      <c r="C64" s="8"/>
      <c r="D64" s="8"/>
      <c r="E64" s="13" t="s">
        <v>35</v>
      </c>
      <c r="F64" s="13"/>
      <c r="G64" s="44">
        <v>5250</v>
      </c>
      <c r="H64" s="35">
        <f>+$G64/$G$82</f>
        <v>5.2091435863061244E-4</v>
      </c>
      <c r="I64" s="31">
        <f>ROUND(+$H64*$I$4,2)</f>
        <v>0</v>
      </c>
    </row>
    <row r="65" spans="2:9" ht="19.5" customHeight="1" x14ac:dyDescent="0.25">
      <c r="B65" s="8"/>
      <c r="C65" s="3"/>
      <c r="D65" s="2"/>
      <c r="E65" s="2"/>
      <c r="F65" s="7" t="s">
        <v>63</v>
      </c>
      <c r="G65" s="43">
        <f>SUM(G62:G64)</f>
        <v>2370847.64459344</v>
      </c>
      <c r="H65" s="25">
        <f>SUM(H62:H64)</f>
        <v>0.23523972956081715</v>
      </c>
      <c r="I65" s="43">
        <f>SUM(I62:I64)</f>
        <v>0</v>
      </c>
    </row>
    <row r="66" spans="2:9" ht="19.5" customHeight="1" x14ac:dyDescent="0.25">
      <c r="B66" s="10"/>
      <c r="C66" s="10"/>
      <c r="D66" s="10"/>
      <c r="E66" s="9"/>
      <c r="F66" s="9"/>
      <c r="G66" s="41"/>
    </row>
    <row r="67" spans="2:9" ht="19.5" customHeight="1" x14ac:dyDescent="0.25">
      <c r="B67" s="10"/>
      <c r="C67" s="9" t="s">
        <v>64</v>
      </c>
      <c r="D67" s="9"/>
      <c r="E67" s="10"/>
      <c r="F67" s="10"/>
      <c r="G67" s="41"/>
    </row>
    <row r="68" spans="2:9" ht="19.5" customHeight="1" x14ac:dyDescent="0.25">
      <c r="B68" s="10"/>
      <c r="C68" s="10"/>
      <c r="D68" s="10"/>
      <c r="E68" s="9" t="s">
        <v>44</v>
      </c>
      <c r="F68" s="9"/>
      <c r="G68" s="44">
        <v>287863.79766719998</v>
      </c>
      <c r="H68" s="35">
        <f>+$G68/$G$82</f>
        <v>2.8562359149482262E-2</v>
      </c>
      <c r="I68" s="31">
        <f>ROUND(+$H68*$I$4,2)</f>
        <v>0</v>
      </c>
    </row>
    <row r="69" spans="2:9" ht="19.5" customHeight="1" x14ac:dyDescent="0.25">
      <c r="B69" s="10"/>
      <c r="C69" s="10"/>
      <c r="D69" s="10"/>
      <c r="E69" s="9" t="s">
        <v>42</v>
      </c>
      <c r="F69" s="9"/>
      <c r="G69" s="44">
        <v>316708.04141900805</v>
      </c>
      <c r="H69" s="35">
        <f>+$G69/$G$82</f>
        <v>3.1424336432179054E-2</v>
      </c>
      <c r="I69" s="31">
        <f>ROUND(+$H69*$I$4,2)</f>
        <v>0</v>
      </c>
    </row>
    <row r="70" spans="2:9" ht="19.5" customHeight="1" x14ac:dyDescent="0.25">
      <c r="B70" s="10"/>
      <c r="C70" s="10"/>
      <c r="D70" s="10"/>
      <c r="E70" s="9" t="s">
        <v>43</v>
      </c>
      <c r="F70" s="9"/>
      <c r="G70" s="44">
        <v>483129</v>
      </c>
      <c r="H70" s="35">
        <f>+$G70/$G$82</f>
        <v>4.793692060397127E-2</v>
      </c>
      <c r="I70" s="31">
        <f>ROUND(+$H70*$I$4,2)</f>
        <v>0</v>
      </c>
    </row>
    <row r="71" spans="2:9" ht="19.5" customHeight="1" x14ac:dyDescent="0.25">
      <c r="B71" s="10"/>
      <c r="C71" s="10"/>
      <c r="D71" s="10"/>
      <c r="E71" s="14" t="s">
        <v>41</v>
      </c>
      <c r="F71" s="14"/>
      <c r="G71" s="44">
        <v>187002.4082648</v>
      </c>
      <c r="H71" s="35">
        <f>+$G71/$G$82</f>
        <v>1.8554712297835854E-2</v>
      </c>
      <c r="I71" s="31">
        <f>ROUND(+$H71*$I$4,2)</f>
        <v>0</v>
      </c>
    </row>
    <row r="72" spans="2:9" ht="19.5" customHeight="1" x14ac:dyDescent="0.25">
      <c r="B72" s="10"/>
      <c r="C72" s="10"/>
      <c r="D72" s="10"/>
      <c r="E72" s="9" t="s">
        <v>45</v>
      </c>
      <c r="F72" s="9"/>
      <c r="G72" s="44">
        <v>2187.5</v>
      </c>
      <c r="H72" s="35">
        <f>+$G72/$G$82</f>
        <v>2.1704764942942186E-4</v>
      </c>
      <c r="I72" s="31">
        <f>ROUND(+$H72*$I$4,2)</f>
        <v>0</v>
      </c>
    </row>
    <row r="73" spans="2:9" ht="19.5" customHeight="1" x14ac:dyDescent="0.25">
      <c r="B73" s="10"/>
      <c r="C73" s="10"/>
      <c r="D73" s="10"/>
      <c r="E73" s="9" t="s">
        <v>46</v>
      </c>
      <c r="F73" s="9"/>
      <c r="G73" s="44">
        <v>42927.5</v>
      </c>
      <c r="H73" s="35">
        <f>+$G73/$G$82</f>
        <v>4.2593430724029747E-3</v>
      </c>
      <c r="I73" s="31">
        <f>ROUND(+$H73*$I$4,2)</f>
        <v>0</v>
      </c>
    </row>
    <row r="74" spans="2:9" ht="19.5" customHeight="1" x14ac:dyDescent="0.25">
      <c r="B74" s="8"/>
      <c r="C74" s="8"/>
      <c r="D74" s="8"/>
      <c r="E74" s="6" t="s">
        <v>40</v>
      </c>
      <c r="F74" s="6"/>
      <c r="G74" s="44">
        <v>384460.709634192</v>
      </c>
      <c r="H74" s="35">
        <f>+$G74/$G$82</f>
        <v>3.814687694814576E-2</v>
      </c>
      <c r="I74" s="31">
        <f>ROUND(+$H74*$I$4,2)</f>
        <v>0</v>
      </c>
    </row>
    <row r="75" spans="2:9" ht="19.5" customHeight="1" x14ac:dyDescent="0.25">
      <c r="B75" s="10"/>
      <c r="C75" s="10"/>
      <c r="D75" s="10"/>
      <c r="E75" s="9" t="s">
        <v>65</v>
      </c>
      <c r="F75" s="9"/>
      <c r="G75" s="44">
        <v>2695</v>
      </c>
      <c r="H75" s="35">
        <f>+$G75/$G$82</f>
        <v>2.6740270409704773E-4</v>
      </c>
      <c r="I75" s="31">
        <f>ROUND(+$H75*$I$4,2)</f>
        <v>0</v>
      </c>
    </row>
    <row r="76" spans="2:9" ht="19.5" customHeight="1" x14ac:dyDescent="0.25">
      <c r="B76" s="10"/>
      <c r="C76" s="3"/>
      <c r="D76" s="2"/>
      <c r="E76" s="2"/>
      <c r="F76" s="9" t="s">
        <v>47</v>
      </c>
      <c r="G76" s="43">
        <f>SUM(G68:G75)</f>
        <v>1706973.9569852001</v>
      </c>
      <c r="H76" s="25">
        <f>SUM(H68:H75)</f>
        <v>0.16936899885754367</v>
      </c>
      <c r="I76" s="43">
        <f>SUM(I68:I75)</f>
        <v>0</v>
      </c>
    </row>
    <row r="77" spans="2:9" ht="19.5" customHeight="1" x14ac:dyDescent="0.25">
      <c r="B77" s="10"/>
      <c r="C77" s="3"/>
      <c r="D77" s="9"/>
      <c r="E77" s="15"/>
      <c r="F77" s="15"/>
      <c r="G77" s="41"/>
    </row>
    <row r="78" spans="2:9" ht="19.5" customHeight="1" thickBot="1" x14ac:dyDescent="0.3">
      <c r="B78" s="10"/>
      <c r="C78" s="7" t="s">
        <v>66</v>
      </c>
      <c r="D78" s="10"/>
      <c r="E78" s="15"/>
      <c r="F78" s="15"/>
      <c r="G78" s="28">
        <f>G76+G65+G59+G49+G47</f>
        <v>6377185.1513872501</v>
      </c>
      <c r="H78" s="26">
        <f>H76+H65+H59+H49+H47</f>
        <v>0.63275567866734383</v>
      </c>
      <c r="I78" s="28">
        <f>I76+I65+I59+I49+I47</f>
        <v>0</v>
      </c>
    </row>
    <row r="79" spans="2:9" ht="19.5" customHeight="1" x14ac:dyDescent="0.25">
      <c r="B79" s="10"/>
      <c r="C79" s="7"/>
      <c r="D79" s="10"/>
      <c r="E79" s="15"/>
      <c r="F79" s="15"/>
      <c r="G79" s="41"/>
    </row>
    <row r="80" spans="2:9" ht="19.5" customHeight="1" x14ac:dyDescent="0.25">
      <c r="B80" s="6"/>
      <c r="C80" s="6"/>
      <c r="D80" s="20" t="s">
        <v>67</v>
      </c>
      <c r="E80" s="20"/>
      <c r="F80" s="10"/>
      <c r="G80" s="43">
        <v>1519024.7113333121</v>
      </c>
      <c r="H80" s="24">
        <f>+$G80/$G$82</f>
        <v>0.15072033966633208</v>
      </c>
      <c r="I80" s="30">
        <f>ROUND(+$H80*$I$4,2)</f>
        <v>0</v>
      </c>
    </row>
    <row r="81" spans="2:9" x14ac:dyDescent="0.25">
      <c r="B81" s="10"/>
      <c r="C81" s="10"/>
      <c r="D81" s="10"/>
      <c r="E81" s="10"/>
      <c r="F81" s="10"/>
      <c r="G81" s="41"/>
      <c r="H81" s="34"/>
      <c r="I81" s="41"/>
    </row>
    <row r="82" spans="2:9" ht="21" thickBot="1" x14ac:dyDescent="0.3">
      <c r="B82" s="19" t="s">
        <v>68</v>
      </c>
      <c r="C82" s="10"/>
      <c r="D82" s="10"/>
      <c r="E82" s="10"/>
      <c r="F82" s="10"/>
      <c r="G82" s="23">
        <f>G80+G78+G17</f>
        <v>10078432.112720562</v>
      </c>
      <c r="H82" s="33">
        <f>H80+H78+H17</f>
        <v>1.0000000000000002</v>
      </c>
      <c r="I82" s="23">
        <f>I80+I78+I17</f>
        <v>0</v>
      </c>
    </row>
    <row r="83" spans="2:9" ht="18.75" thickTop="1" x14ac:dyDescent="0.25">
      <c r="B83" s="2"/>
      <c r="C83" s="2"/>
      <c r="D83" s="2"/>
      <c r="E83" s="2"/>
      <c r="F83" s="2"/>
      <c r="G83" s="41"/>
    </row>
    <row r="84" spans="2:9" x14ac:dyDescent="0.25">
      <c r="B84" s="2"/>
      <c r="C84" s="2"/>
      <c r="D84" s="2"/>
      <c r="E84" s="2"/>
      <c r="F84" s="2"/>
      <c r="G84" s="41"/>
    </row>
    <row r="87" spans="2:9" x14ac:dyDescent="0.25">
      <c r="B87" s="2"/>
      <c r="C87" s="2"/>
      <c r="D87" s="2"/>
      <c r="E87" s="2"/>
      <c r="F87" s="2"/>
      <c r="G87" s="41"/>
    </row>
  </sheetData>
  <sheetProtection sheet="1" objects="1" scenarios="1"/>
  <protectedRanges>
    <protectedRange sqref="I4" name="Range1"/>
  </protectedRanges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2017 MS Allocation Breakdown</vt:lpstr>
      <vt:lpstr>Sheet2</vt:lpstr>
      <vt:lpstr>Sheet3</vt:lpstr>
      <vt:lpstr>'2017 MS Allocation Breakdown'!Print_Titles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</dc:creator>
  <cp:lastModifiedBy>Kevin Domanico</cp:lastModifiedBy>
  <cp:lastPrinted>2014-03-31T15:11:14Z</cp:lastPrinted>
  <dcterms:created xsi:type="dcterms:W3CDTF">2014-03-31T14:59:57Z</dcterms:created>
  <dcterms:modified xsi:type="dcterms:W3CDTF">2017-03-10T17:20:24Z</dcterms:modified>
</cp:coreProperties>
</file>